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<sst xmlns="http://schemas.openxmlformats.org/spreadsheetml/2006/main" count="356" uniqueCount="336">
  <si>
    <t>Ant.stud.</t>
  </si>
  <si>
    <t>Studentens navn</t>
  </si>
  <si>
    <t>Totalt</t>
  </si>
  <si>
    <t>Feriepenger</t>
  </si>
  <si>
    <t>Nedsatt arbeidstid</t>
  </si>
  <si>
    <t>Styrers godtgjøring:</t>
  </si>
  <si>
    <t>Antall uker</t>
  </si>
  <si>
    <t>Arbeidsgiveravgift</t>
  </si>
  <si>
    <t>Underskrift av styrer ved barnehagen</t>
  </si>
  <si>
    <t>Satser</t>
  </si>
  <si>
    <t>Ukesats 1</t>
  </si>
  <si>
    <t>Ukesats 2</t>
  </si>
  <si>
    <t>Timelønn</t>
  </si>
  <si>
    <t>Styrer</t>
  </si>
  <si>
    <t>Til utbetaling</t>
  </si>
  <si>
    <t>Praksislærers navn</t>
  </si>
  <si>
    <t>Opplysninger om barnehagen</t>
  </si>
  <si>
    <t>Barnehageeiers navn</t>
  </si>
  <si>
    <t>Postnummer og -sted</t>
  </si>
  <si>
    <t>Bankkontonummer</t>
  </si>
  <si>
    <t>Postadresse</t>
  </si>
  <si>
    <t>Klasse</t>
  </si>
  <si>
    <t>Tid - avsatte timer for praksislærer</t>
  </si>
  <si>
    <t>Lønn - for praksislærers veiledning av student(er) i praksis</t>
  </si>
  <si>
    <t>Styrers navn</t>
  </si>
  <si>
    <t>Grunnlag</t>
  </si>
  <si>
    <t>Sats</t>
  </si>
  <si>
    <t>Sum</t>
  </si>
  <si>
    <t>Beregninger</t>
  </si>
  <si>
    <t>Praksisperiode/-uker</t>
  </si>
  <si>
    <t>Sted og dato;</t>
  </si>
  <si>
    <t>regnskap@dmmh.no</t>
  </si>
  <si>
    <t xml:space="preserve">scannet versjon sendes på e-post til </t>
  </si>
  <si>
    <t>Skriv i/fyll ut gule felter</t>
  </si>
  <si>
    <t>Organisasjonsnummer</t>
  </si>
  <si>
    <t>Arbeidsg. del av pensjonsinnskudd</t>
  </si>
  <si>
    <t xml:space="preserve">  veiledet praksis i barnehagen.</t>
  </si>
  <si>
    <t xml:space="preserve">  Refusjonskrav i forbindelse med </t>
  </si>
  <si>
    <t>Enhet</t>
  </si>
  <si>
    <t>Besøksadresse</t>
  </si>
  <si>
    <t xml:space="preserve">Telefonnr. eksp. / mobiltlf. styrer </t>
  </si>
  <si>
    <t xml:space="preserve">Bispehaugen barnehager                                                   </t>
  </si>
  <si>
    <t>Øvre Møllenberg gate 40</t>
  </si>
  <si>
    <t>Heidi Valseth</t>
  </si>
  <si>
    <t>916 07 800 / 952 63 960</t>
  </si>
  <si>
    <t xml:space="preserve">Blakli barnehager                                                                          </t>
  </si>
  <si>
    <t>Nordre Risvolltun 36</t>
  </si>
  <si>
    <t xml:space="preserve">Bente Brissach </t>
  </si>
  <si>
    <t>417 25 200 / 951 28 905</t>
  </si>
  <si>
    <t>Blomsterbyen barnehage</t>
  </si>
  <si>
    <t>Fiolsvingen 5</t>
  </si>
  <si>
    <t xml:space="preserve">Monica Torvik Svalby </t>
  </si>
  <si>
    <t>72 54 74 70 /415 43 107</t>
  </si>
  <si>
    <t xml:space="preserve">Breidablikk barnehage                                                              </t>
  </si>
  <si>
    <t>Idrettsveien 21</t>
  </si>
  <si>
    <t>Bente Marie Vang</t>
  </si>
  <si>
    <t>417 24 200 /995 05 721</t>
  </si>
  <si>
    <t>Brundalen barnehager</t>
  </si>
  <si>
    <t>Christian Bloms veg 4</t>
  </si>
  <si>
    <t>Margrethe Midtsand</t>
  </si>
  <si>
    <t>979 96 332 /974 20 270</t>
  </si>
  <si>
    <t>Brøset barnehage</t>
  </si>
  <si>
    <t>Granåsvegen 8</t>
  </si>
  <si>
    <t>Lise Garvik</t>
  </si>
  <si>
    <t>72 54 71 70/952 63 396</t>
  </si>
  <si>
    <t xml:space="preserve">Bymarka naturbarnehager                                                    </t>
  </si>
  <si>
    <t>Antonie Løchens vei 19</t>
  </si>
  <si>
    <t>Siri Mette Petersen</t>
  </si>
  <si>
    <t>418 42 100 / 952 63 536</t>
  </si>
  <si>
    <t xml:space="preserve">Byneset barnehager                                                       </t>
  </si>
  <si>
    <t>Bråmyra 4</t>
  </si>
  <si>
    <t xml:space="preserve">Torill Stølan Hafsmo </t>
  </si>
  <si>
    <t>948 80 904 /920 21 905</t>
  </si>
  <si>
    <t xml:space="preserve">Byåsen barnehager                                                                       </t>
  </si>
  <si>
    <t>Karolinerveien 5</t>
  </si>
  <si>
    <t xml:space="preserve">Trond Røkke </t>
  </si>
  <si>
    <t>417 95 200 / 414 18 100</t>
  </si>
  <si>
    <t xml:space="preserve">Eberg barnehager                                                                           </t>
  </si>
  <si>
    <t>Østre Berg 17</t>
  </si>
  <si>
    <t>Heidi Kiel</t>
  </si>
  <si>
    <t>994 78 310 / 952 63 934</t>
  </si>
  <si>
    <t>Elgeseter barnehager</t>
  </si>
  <si>
    <t>Magnus Den Godes gate 24</t>
  </si>
  <si>
    <t xml:space="preserve">Liv Randi Nervik </t>
  </si>
  <si>
    <t>951 40 632/952 63 741</t>
  </si>
  <si>
    <t xml:space="preserve">Ferista friluftsbarnehage                                                                                           </t>
  </si>
  <si>
    <t>Fjellseterveien 24</t>
  </si>
  <si>
    <t xml:space="preserve">Hilde Nordskag Lysklett </t>
  </si>
  <si>
    <t>469 08 567 /917 60 100</t>
  </si>
  <si>
    <t>Flatåsen barnehager</t>
  </si>
  <si>
    <t>Nedre Flatåsveg 580</t>
  </si>
  <si>
    <t>Trine Mogstad</t>
  </si>
  <si>
    <t>415 54 300 /952 63 264</t>
  </si>
  <si>
    <t>Furutoppen barnehage</t>
  </si>
  <si>
    <t>Øvre Flatåsveg 55</t>
  </si>
  <si>
    <t>Ellen Kjønstad</t>
  </si>
  <si>
    <t>414 14 700 / 941 70 774</t>
  </si>
  <si>
    <t xml:space="preserve">Gjørtlervegen barnehage                                                                          </t>
  </si>
  <si>
    <t>Gjørtlervegen 5</t>
  </si>
  <si>
    <t>Britt Holm</t>
  </si>
  <si>
    <t>72 54 65 40 / 957 67 915</t>
  </si>
  <si>
    <t xml:space="preserve">Granåsen barnehager                                                                           </t>
  </si>
  <si>
    <t>Persløkkvegen 2</t>
  </si>
  <si>
    <t xml:space="preserve">Anna Ingeborg Aalberg </t>
  </si>
  <si>
    <t>417 72 000 /952 63 881</t>
  </si>
  <si>
    <t>Grillstadfjæra barnehage</t>
  </si>
  <si>
    <t>Grillstadfjæra 42</t>
  </si>
  <si>
    <t>Bente Hansen</t>
  </si>
  <si>
    <t>979 96 010/952 63 320</t>
  </si>
  <si>
    <t xml:space="preserve">Hallset barnehager                                                                        </t>
  </si>
  <si>
    <t>Skjermvegen 78B</t>
  </si>
  <si>
    <t>Mari Ann Viken Larssen</t>
  </si>
  <si>
    <t>993 01 888 / 952 63 619</t>
  </si>
  <si>
    <t>Haukvatnet friluftsbarnehager</t>
  </si>
  <si>
    <t>Vådanvegen 65</t>
  </si>
  <si>
    <t>Huseby barnehage</t>
  </si>
  <si>
    <t>Nordre Husebytun 2</t>
  </si>
  <si>
    <t>Toril Hukkelås Husvik</t>
  </si>
  <si>
    <t>72 54 00 00 / 957 55 148</t>
  </si>
  <si>
    <t>Hølbekken 60</t>
  </si>
  <si>
    <t xml:space="preserve">Ilabekken barnehager                                                                    </t>
  </si>
  <si>
    <t>Mellomila 51</t>
  </si>
  <si>
    <t>Monica Torsetnes</t>
  </si>
  <si>
    <t>417 26 100 /  934 57 055</t>
  </si>
  <si>
    <t xml:space="preserve">Kattem barnehager                                                                        </t>
  </si>
  <si>
    <t>Uståsen 4</t>
  </si>
  <si>
    <t>Trine Kirknes</t>
  </si>
  <si>
    <t>418 43 100 / 952 63 215</t>
  </si>
  <si>
    <t>Kolstad barnehage</t>
  </si>
  <si>
    <t>Saupstadringen 14</t>
  </si>
  <si>
    <t>Elin Ødegård</t>
  </si>
  <si>
    <t xml:space="preserve">418 45 200 </t>
  </si>
  <si>
    <t>Kristiansten barnehager</t>
  </si>
  <si>
    <t>Festningsgata 36</t>
  </si>
  <si>
    <t>Kristin Eimhjellen</t>
  </si>
  <si>
    <t>994 94 100 /958 17 411</t>
  </si>
  <si>
    <t>Kroppanmarka barnehager</t>
  </si>
  <si>
    <t xml:space="preserve">Okstadvegen 5 </t>
  </si>
  <si>
    <t>Eva Karin Brevik</t>
  </si>
  <si>
    <t>72 54 92 50 / 920 69 113</t>
  </si>
  <si>
    <t xml:space="preserve">Kuhaugen barnehager                                                                    </t>
  </si>
  <si>
    <t>Ulavegen 4</t>
  </si>
  <si>
    <t>72 54 67 02/936 53 448</t>
  </si>
  <si>
    <t xml:space="preserve">Lade barnehager                                                                                                              </t>
  </si>
  <si>
    <t>Gunnlaugs vei 15</t>
  </si>
  <si>
    <t>Elisabeth Thuseth Holmvik</t>
  </si>
  <si>
    <t>72 54 29 30 / 476 24 060</t>
  </si>
  <si>
    <t>Ladestien barnehager</t>
  </si>
  <si>
    <t>Lade allé 80</t>
  </si>
  <si>
    <t>Siri Sandstad</t>
  </si>
  <si>
    <t>993 32 100 /901 22 911</t>
  </si>
  <si>
    <t>Myra og Svalsberget barnehager</t>
  </si>
  <si>
    <t>Olaf Grilstads veg 1</t>
  </si>
  <si>
    <t>Unni Schjelderup</t>
  </si>
  <si>
    <t>953 62 600 /952 63 993</t>
  </si>
  <si>
    <t xml:space="preserve">Nardo barnehager                                                                           </t>
  </si>
  <si>
    <t>Nordslettvegen 139</t>
  </si>
  <si>
    <t xml:space="preserve">Jessica Helen Kuitonen </t>
  </si>
  <si>
    <t>919 18 100 / 952 63 700</t>
  </si>
  <si>
    <t xml:space="preserve">Nardosletta barnehager </t>
  </si>
  <si>
    <t>Bjarne Ness' veg 31</t>
  </si>
  <si>
    <t xml:space="preserve">Berit Flatås </t>
  </si>
  <si>
    <t>974 35 513 /952 63 697</t>
  </si>
  <si>
    <t xml:space="preserve">Nidaros barnehager                                                                       </t>
  </si>
  <si>
    <t>Hans Osnes' veg 2</t>
  </si>
  <si>
    <t>Ellen Skjølsvold</t>
  </si>
  <si>
    <t>72 54 70 40 / 952 63 871</t>
  </si>
  <si>
    <t xml:space="preserve">Nidarvoll og Sunnland barnehager                                             </t>
  </si>
  <si>
    <t>Klæbuveien 211</t>
  </si>
  <si>
    <t>Jan Roger Aukan</t>
  </si>
  <si>
    <t>414 18 100 / 952 63 535</t>
  </si>
  <si>
    <t>Nyborg barnehage</t>
  </si>
  <si>
    <t>Benjaminsveien 4</t>
  </si>
  <si>
    <t>Grete Knudsen</t>
  </si>
  <si>
    <t>72 54 55 70 / 417 657 31</t>
  </si>
  <si>
    <t>Nypvang barnehage</t>
  </si>
  <si>
    <t>Kammen 75</t>
  </si>
  <si>
    <t>Marianne Snøan</t>
  </si>
  <si>
    <t>481 83 781</t>
  </si>
  <si>
    <t xml:space="preserve">Presthus Gård og Vikåsen barnehager                                      </t>
  </si>
  <si>
    <t>Presthusvegen 31</t>
  </si>
  <si>
    <t>Renate Kvivesen</t>
  </si>
  <si>
    <t>72 54 39 40 /917 60 076</t>
  </si>
  <si>
    <t xml:space="preserve">Ranheim barnehager </t>
  </si>
  <si>
    <t>Peder Myhres veg 10</t>
  </si>
  <si>
    <t>Ingeborg Gulaker</t>
  </si>
  <si>
    <t>72 54 30 80 /932 00 680</t>
  </si>
  <si>
    <t>Romolslia barnehage</t>
  </si>
  <si>
    <t>Innbrektsflata 3</t>
  </si>
  <si>
    <t>Nina Lidahl</t>
  </si>
  <si>
    <t>954 00 488 / 930 36 496</t>
  </si>
  <si>
    <t xml:space="preserve">Saupstadringen barnehager </t>
  </si>
  <si>
    <t>Saupstadringen 37 C</t>
  </si>
  <si>
    <t>Terje Nilsen</t>
  </si>
  <si>
    <t xml:space="preserve">919 19 700 / 98 42 04 13 </t>
  </si>
  <si>
    <t>Sentrum barnehager</t>
  </si>
  <si>
    <t>Mellomveien 5</t>
  </si>
  <si>
    <t>Øyvind Kandal Svendsen</t>
  </si>
  <si>
    <t>979 95 950 / 997 07 994</t>
  </si>
  <si>
    <t xml:space="preserve">Sildråpen barnehager                                                                    </t>
  </si>
  <si>
    <t>Loholt Alle 21</t>
  </si>
  <si>
    <t>Trine Almenning</t>
  </si>
  <si>
    <t>950 03 632 /952 63 559</t>
  </si>
  <si>
    <t>Sjetne barnehage</t>
  </si>
  <si>
    <t>Lykkmarka 63</t>
  </si>
  <si>
    <t>Ella Marie Ingdal</t>
  </si>
  <si>
    <t>72 54 92 80 /922 98 638</t>
  </si>
  <si>
    <t>Smidalen og Utleira barnehager</t>
  </si>
  <si>
    <t>Kastbrekkvegen 8</t>
  </si>
  <si>
    <t>Rune Midtlyng</t>
  </si>
  <si>
    <t>952 63 782 /990 40 658</t>
  </si>
  <si>
    <t xml:space="preserve">Strinda barnehager                                                                       </t>
  </si>
  <si>
    <t>Ubåtsvingen 9</t>
  </si>
  <si>
    <t xml:space="preserve">Heidi Reese  </t>
  </si>
  <si>
    <t>72 54 73 40 /952 63 393</t>
  </si>
  <si>
    <t xml:space="preserve">Strindheim barnehager                                                                 </t>
  </si>
  <si>
    <t>Stallmestervegen 24</t>
  </si>
  <si>
    <t>Brit Monstad</t>
  </si>
  <si>
    <t>416 75 754  / 952 63 390</t>
  </si>
  <si>
    <t>Svartlamon kunst- og kulturbarnehage</t>
  </si>
  <si>
    <t>Strandveien 33</t>
  </si>
  <si>
    <t>Ann Sylvi Olsen</t>
  </si>
  <si>
    <t>72 54 74 60 /952 63 377</t>
  </si>
  <si>
    <t xml:space="preserve">Sverresborg barnehager                                                                </t>
  </si>
  <si>
    <t>Riiser-Larsens vei 18</t>
  </si>
  <si>
    <t xml:space="preserve">Thorstein Venæs </t>
  </si>
  <si>
    <t>950 71 580 /</t>
  </si>
  <si>
    <t>Thyra barnehager</t>
  </si>
  <si>
    <t>Kongsvegen 24</t>
  </si>
  <si>
    <t>Gjertrud Laugen Forbord</t>
  </si>
  <si>
    <t xml:space="preserve">418 46 200 /952 63 568 </t>
  </si>
  <si>
    <t>Tillermyra barnehager</t>
  </si>
  <si>
    <t>Romemyra 70</t>
  </si>
  <si>
    <t>Tonstad barnehage</t>
  </si>
  <si>
    <t>Tonstadgrenda 31</t>
  </si>
  <si>
    <t>Berit Ryggvik</t>
  </si>
  <si>
    <t>468 32 858 / 952 63 429</t>
  </si>
  <si>
    <t xml:space="preserve">Valset og Kystadåsen barnehager                                               </t>
  </si>
  <si>
    <t>Gamle Oslovei 29</t>
  </si>
  <si>
    <t>Brynhild Henriksen</t>
  </si>
  <si>
    <t>958 97 000/994 74 554</t>
  </si>
  <si>
    <t xml:space="preserve">Vestkanten barnehager                                                                 </t>
  </si>
  <si>
    <t>Mellomila 90 A</t>
  </si>
  <si>
    <t>Hege Levidatter Hansen</t>
  </si>
  <si>
    <t>417 43 100 / 959 73 890</t>
  </si>
  <si>
    <t>Øvre Sjetnan barnehager</t>
  </si>
  <si>
    <t>Moltmyra 164</t>
  </si>
  <si>
    <t>Ruth K. Sandvik</t>
  </si>
  <si>
    <t>908 38 100 /  952 63 927</t>
  </si>
  <si>
    <t>Øya barnehage</t>
  </si>
  <si>
    <t>Kommandovegen 5</t>
  </si>
  <si>
    <t xml:space="preserve">Magnhild Nordal Eggesbø </t>
  </si>
  <si>
    <t>72 54 1680 /911 12 525</t>
  </si>
  <si>
    <t>Aastahagen barnehage</t>
  </si>
  <si>
    <t>Astrid Røkke Sørensen</t>
  </si>
  <si>
    <t>415 98 599 /994 15 448</t>
  </si>
  <si>
    <t>Trondheim kommune</t>
  </si>
  <si>
    <t>Org.kode/ansv.kode</t>
  </si>
  <si>
    <t>Nr</t>
  </si>
  <si>
    <t>Enhetens navn</t>
  </si>
  <si>
    <t>Barnehagens navn (hvis ulik enhetens)</t>
  </si>
  <si>
    <t>v/Regnskapskontoret</t>
  </si>
  <si>
    <t>Trondheim</t>
  </si>
  <si>
    <t>Enhetens org.kode/ansv.kode</t>
  </si>
  <si>
    <t>Grå felter skal ikke endres</t>
  </si>
  <si>
    <t>eller fylles ut automatisk</t>
  </si>
  <si>
    <t>….velg fra liste….</t>
  </si>
  <si>
    <t>012132</t>
  </si>
  <si>
    <t>032132</t>
  </si>
  <si>
    <t>032111</t>
  </si>
  <si>
    <t>062101</t>
  </si>
  <si>
    <t>022135</t>
  </si>
  <si>
    <t>022118</t>
  </si>
  <si>
    <t>042137</t>
  </si>
  <si>
    <t>062132</t>
  </si>
  <si>
    <t>042131</t>
  </si>
  <si>
    <t>022131</t>
  </si>
  <si>
    <t>012138</t>
  </si>
  <si>
    <t>042121</t>
  </si>
  <si>
    <t>052132</t>
  </si>
  <si>
    <t>052102</t>
  </si>
  <si>
    <t>042119</t>
  </si>
  <si>
    <t>052130</t>
  </si>
  <si>
    <t>022121</t>
  </si>
  <si>
    <t>042134</t>
  </si>
  <si>
    <t>042139</t>
  </si>
  <si>
    <t>052103</t>
  </si>
  <si>
    <t>042130</t>
  </si>
  <si>
    <t>062131</t>
  </si>
  <si>
    <t>052104</t>
  </si>
  <si>
    <t>012140</t>
  </si>
  <si>
    <t>062135</t>
  </si>
  <si>
    <t>012135</t>
  </si>
  <si>
    <t>012131</t>
  </si>
  <si>
    <t>012139</t>
  </si>
  <si>
    <t>042140</t>
  </si>
  <si>
    <t>032131</t>
  </si>
  <si>
    <t>032134</t>
  </si>
  <si>
    <t>012130</t>
  </si>
  <si>
    <t>032130</t>
  </si>
  <si>
    <t>042110</t>
  </si>
  <si>
    <t>062114</t>
  </si>
  <si>
    <t>022133</t>
  </si>
  <si>
    <t>022134</t>
  </si>
  <si>
    <t>052106</t>
  </si>
  <si>
    <t>052131</t>
  </si>
  <si>
    <t>012136</t>
  </si>
  <si>
    <t>022132</t>
  </si>
  <si>
    <t>062108</t>
  </si>
  <si>
    <t>032133</t>
  </si>
  <si>
    <t>012133</t>
  </si>
  <si>
    <t>012134</t>
  </si>
  <si>
    <t>012116</t>
  </si>
  <si>
    <t>042133</t>
  </si>
  <si>
    <t>062137</t>
  </si>
  <si>
    <t>062134</t>
  </si>
  <si>
    <t>062112</t>
  </si>
  <si>
    <t>042135</t>
  </si>
  <si>
    <t>042136</t>
  </si>
  <si>
    <t>062136</t>
  </si>
  <si>
    <t>012126</t>
  </si>
  <si>
    <t>012118</t>
  </si>
  <si>
    <t xml:space="preserve">  for Trondheim kommune</t>
  </si>
  <si>
    <t>kommer automatisk</t>
  </si>
  <si>
    <t>Navn på styrer (og tlf.)</t>
  </si>
  <si>
    <t>Marianne T Kvarstad</t>
  </si>
  <si>
    <t>1503 73 55000</t>
  </si>
  <si>
    <t>Lønn - for praksislærers veiledning av student(er) i praksis, dagsats ved studenten(e)s (syke-)fravær</t>
  </si>
  <si>
    <t>Antall dager fravær</t>
  </si>
  <si>
    <t>Hårstadmarka barnehager</t>
  </si>
  <si>
    <t>Sissel Anita Lian (midl)</t>
  </si>
  <si>
    <t>979 95 900 / 977 40 596</t>
  </si>
  <si>
    <t>Kristin Høe</t>
  </si>
  <si>
    <t>926 08 446</t>
  </si>
  <si>
    <t>936 53 448</t>
  </si>
  <si>
    <t>Ellen Marie Skjølsvold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</si>
</sst>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* #,##0.0_);_(* \(#,##0.0\);_(* &quot;-&quot;??_);_(@_)"/>
    <numFmt numFmtId="176" formatCode="_(* #,##0_);_(* \(#,##0\);_(* &quot;-&quot;??_);_(@_)"/>
    <numFmt numFmtId="177" formatCode="[$€-2]\ ###,000_);[Red]\([$€-2]\ ###,000\)"/>
    <numFmt numFmtId="178" formatCode="000000"/>
    <numFmt numFmtId="179" formatCode="0.0\ %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176" fontId="1" fillId="0" borderId="0" xfId="40" applyNumberFormat="1" applyFont="1" applyAlignment="1">
      <alignment/>
    </xf>
    <xf numFmtId="0" fontId="1" fillId="0" borderId="0" xfId="0" applyFont="1" applyAlignment="1">
      <alignment horizontal="right"/>
    </xf>
    <xf numFmtId="176" fontId="2" fillId="33" borderId="14" xfId="40" applyNumberFormat="1" applyFont="1" applyFill="1" applyBorder="1" applyAlignment="1">
      <alignment/>
    </xf>
    <xf numFmtId="176" fontId="2" fillId="33" borderId="15" xfId="4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right"/>
    </xf>
    <xf numFmtId="176" fontId="2" fillId="34" borderId="0" xfId="0" applyNumberFormat="1" applyFont="1" applyFill="1" applyAlignment="1">
      <alignment/>
    </xf>
    <xf numFmtId="176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right"/>
    </xf>
    <xf numFmtId="176" fontId="2" fillId="34" borderId="0" xfId="40" applyNumberFormat="1" applyFont="1" applyFill="1" applyAlignment="1">
      <alignment/>
    </xf>
    <xf numFmtId="176" fontId="1" fillId="34" borderId="0" xfId="4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/>
    </xf>
    <xf numFmtId="0" fontId="32" fillId="0" borderId="0" xfId="37" applyAlignment="1">
      <alignment/>
    </xf>
    <xf numFmtId="0" fontId="2" fillId="35" borderId="0" xfId="0" applyFont="1" applyFill="1" applyAlignment="1">
      <alignment/>
    </xf>
    <xf numFmtId="0" fontId="1" fillId="34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76" fontId="1" fillId="34" borderId="17" xfId="4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18" xfId="0" applyFont="1" applyFill="1" applyBorder="1" applyAlignment="1">
      <alignment horizontal="left"/>
    </xf>
    <xf numFmtId="178" fontId="2" fillId="0" borderId="0" xfId="0" applyNumberFormat="1" applyFont="1" applyAlignment="1">
      <alignment horizont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6" borderId="18" xfId="0" applyFont="1" applyFill="1" applyBorder="1" applyAlignment="1" applyProtection="1">
      <alignment/>
      <protection locked="0"/>
    </xf>
    <xf numFmtId="0" fontId="2" fillId="36" borderId="18" xfId="0" applyFont="1" applyFill="1" applyBorder="1" applyAlignment="1" applyProtection="1">
      <alignment horizontal="center"/>
      <protection locked="0"/>
    </xf>
    <xf numFmtId="171" fontId="2" fillId="36" borderId="18" xfId="4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176" fontId="2" fillId="34" borderId="0" xfId="0" applyNumberFormat="1" applyFont="1" applyFill="1" applyBorder="1" applyAlignment="1">
      <alignment/>
    </xf>
    <xf numFmtId="176" fontId="2" fillId="34" borderId="14" xfId="40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/>
    </xf>
    <xf numFmtId="176" fontId="2" fillId="34" borderId="16" xfId="0" applyNumberFormat="1" applyFont="1" applyFill="1" applyBorder="1" applyAlignment="1">
      <alignment/>
    </xf>
    <xf numFmtId="10" fontId="2" fillId="34" borderId="16" xfId="0" applyNumberFormat="1" applyFont="1" applyFill="1" applyBorder="1" applyAlignment="1">
      <alignment horizontal="center"/>
    </xf>
    <xf numFmtId="176" fontId="2" fillId="34" borderId="15" xfId="40" applyNumberFormat="1" applyFont="1" applyFill="1" applyBorder="1" applyAlignment="1">
      <alignment horizontal="right"/>
    </xf>
    <xf numFmtId="0" fontId="2" fillId="37" borderId="10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7" borderId="11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 locked="0"/>
    </xf>
    <xf numFmtId="0" fontId="4" fillId="34" borderId="16" xfId="0" applyFont="1" applyFill="1" applyBorder="1" applyAlignment="1">
      <alignment horizontal="left" wrapText="1"/>
    </xf>
    <xf numFmtId="0" fontId="2" fillId="37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7" borderId="19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37" borderId="20" xfId="0" applyFont="1" applyFill="1" applyBorder="1" applyAlignment="1" applyProtection="1">
      <alignment horizontal="left"/>
      <protection locked="0"/>
    </xf>
    <xf numFmtId="0" fontId="2" fillId="37" borderId="21" xfId="0" applyFont="1" applyFill="1" applyBorder="1" applyAlignment="1" applyProtection="1">
      <alignment horizontal="left"/>
      <protection locked="0"/>
    </xf>
    <xf numFmtId="0" fontId="2" fillId="37" borderId="22" xfId="0" applyFont="1" applyFill="1" applyBorder="1" applyAlignment="1" applyProtection="1">
      <alignment horizontal="left"/>
      <protection locked="0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left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695325</xdr:colOff>
      <xdr:row>4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76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0</xdr:row>
      <xdr:rowOff>9525</xdr:rowOff>
    </xdr:from>
    <xdr:to>
      <xdr:col>1</xdr:col>
      <xdr:colOff>619125</xdr:colOff>
      <xdr:row>5</xdr:row>
      <xdr:rowOff>76200</xdr:rowOff>
    </xdr:to>
    <xdr:sp>
      <xdr:nvSpPr>
        <xdr:cNvPr id="2" name="TekstSylinder 2"/>
        <xdr:cNvSpPr txBox="1">
          <a:spLocks noChangeArrowheads="1"/>
        </xdr:cNvSpPr>
      </xdr:nvSpPr>
      <xdr:spPr>
        <a:xfrm>
          <a:off x="733425" y="9525"/>
          <a:ext cx="20097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Mauds Minne Høgskole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barnehagelærerutdanning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Thrond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Nergaards veg 7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7044 Trondheim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Tlf. 73 80 52 00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Org.nr. 971 574 747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nskap@dmmh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 topLeftCell="A1">
      <selection activeCell="B15" sqref="B15:D15"/>
    </sheetView>
  </sheetViews>
  <sheetFormatPr defaultColWidth="11.421875" defaultRowHeight="12.75"/>
  <cols>
    <col min="1" max="1" width="31.8515625" style="2" customWidth="1"/>
    <col min="2" max="2" width="11.8515625" style="2" customWidth="1"/>
    <col min="3" max="4" width="11.421875" style="2" customWidth="1"/>
    <col min="5" max="5" width="8.28125" style="2" customWidth="1"/>
    <col min="6" max="6" width="11.421875" style="2" customWidth="1"/>
    <col min="7" max="7" width="11.57421875" style="2" customWidth="1"/>
    <col min="8" max="8" width="3.00390625" style="2" hidden="1" customWidth="1"/>
    <col min="9" max="9" width="79.57421875" style="2" hidden="1" customWidth="1"/>
    <col min="10" max="10" width="20.00390625" style="2" hidden="1" customWidth="1"/>
    <col min="11" max="11" width="23.57421875" style="2" hidden="1" customWidth="1"/>
    <col min="12" max="12" width="23.8515625" style="2" hidden="1" customWidth="1"/>
    <col min="13" max="13" width="32.8515625" style="2" hidden="1" customWidth="1"/>
    <col min="14" max="15" width="11.421875" style="2" hidden="1" customWidth="1"/>
    <col min="16" max="16384" width="11.421875" style="2" customWidth="1"/>
  </cols>
  <sheetData>
    <row r="1" spans="1:14" ht="12.75">
      <c r="A1" s="26"/>
      <c r="B1" s="26"/>
      <c r="H1" s="1" t="s">
        <v>258</v>
      </c>
      <c r="I1" s="1" t="s">
        <v>38</v>
      </c>
      <c r="J1" s="1" t="s">
        <v>257</v>
      </c>
      <c r="K1" s="1" t="s">
        <v>39</v>
      </c>
      <c r="L1" s="1" t="s">
        <v>13</v>
      </c>
      <c r="M1" s="1" t="s">
        <v>40</v>
      </c>
      <c r="N1" s="1"/>
    </row>
    <row r="2" spans="1:14" ht="15">
      <c r="A2" s="26"/>
      <c r="B2" s="26"/>
      <c r="C2" s="3" t="s">
        <v>37</v>
      </c>
      <c r="H2" s="1"/>
      <c r="I2" s="2" t="s">
        <v>266</v>
      </c>
      <c r="J2" s="2" t="s">
        <v>323</v>
      </c>
      <c r="K2" s="2" t="s">
        <v>323</v>
      </c>
      <c r="L2" s="2" t="s">
        <v>323</v>
      </c>
      <c r="M2" s="2" t="s">
        <v>323</v>
      </c>
      <c r="N2" s="1"/>
    </row>
    <row r="3" spans="1:13" ht="15.75" customHeight="1">
      <c r="A3" s="26"/>
      <c r="B3" s="26"/>
      <c r="C3" s="3" t="s">
        <v>36</v>
      </c>
      <c r="H3" s="2">
        <v>1</v>
      </c>
      <c r="I3" s="2" t="s">
        <v>41</v>
      </c>
      <c r="J3" s="33" t="s">
        <v>267</v>
      </c>
      <c r="K3" s="2" t="s">
        <v>42</v>
      </c>
      <c r="L3" s="2" t="s">
        <v>43</v>
      </c>
      <c r="M3" s="2" t="s">
        <v>44</v>
      </c>
    </row>
    <row r="4" spans="1:13" ht="12.75">
      <c r="A4" s="26"/>
      <c r="B4" s="26"/>
      <c r="H4" s="2">
        <v>2</v>
      </c>
      <c r="I4" s="2" t="s">
        <v>45</v>
      </c>
      <c r="J4" s="33" t="s">
        <v>268</v>
      </c>
      <c r="K4" s="2" t="s">
        <v>46</v>
      </c>
      <c r="L4" s="2" t="s">
        <v>47</v>
      </c>
      <c r="M4" s="2" t="s">
        <v>48</v>
      </c>
    </row>
    <row r="5" spans="1:13" ht="15">
      <c r="A5" s="26"/>
      <c r="B5" s="26"/>
      <c r="C5" s="3" t="s">
        <v>322</v>
      </c>
      <c r="H5" s="2">
        <v>3</v>
      </c>
      <c r="I5" s="2" t="s">
        <v>49</v>
      </c>
      <c r="J5" s="33" t="s">
        <v>269</v>
      </c>
      <c r="K5" s="2" t="s">
        <v>50</v>
      </c>
      <c r="L5" s="2" t="s">
        <v>51</v>
      </c>
      <c r="M5" s="2" t="s">
        <v>52</v>
      </c>
    </row>
    <row r="6" spans="1:13" ht="12.75">
      <c r="A6" s="26"/>
      <c r="B6" s="26"/>
      <c r="H6" s="2">
        <v>4</v>
      </c>
      <c r="I6" s="2" t="s">
        <v>53</v>
      </c>
      <c r="J6" s="33" t="s">
        <v>270</v>
      </c>
      <c r="K6" s="2" t="s">
        <v>54</v>
      </c>
      <c r="L6" s="2" t="s">
        <v>55</v>
      </c>
      <c r="M6" s="2" t="s">
        <v>56</v>
      </c>
    </row>
    <row r="7" spans="8:13" ht="12.75">
      <c r="H7" s="2">
        <v>5</v>
      </c>
      <c r="I7" s="2" t="s">
        <v>57</v>
      </c>
      <c r="J7" s="33" t="s">
        <v>271</v>
      </c>
      <c r="K7" s="2" t="s">
        <v>58</v>
      </c>
      <c r="L7" s="2" t="s">
        <v>59</v>
      </c>
      <c r="M7" s="2" t="s">
        <v>60</v>
      </c>
    </row>
    <row r="8" spans="1:13" ht="12.75">
      <c r="A8" s="30" t="s">
        <v>16</v>
      </c>
      <c r="F8" s="72" t="s">
        <v>33</v>
      </c>
      <c r="G8" s="73"/>
      <c r="H8" s="2">
        <v>6</v>
      </c>
      <c r="I8" s="2" t="s">
        <v>61</v>
      </c>
      <c r="J8" s="33" t="s">
        <v>272</v>
      </c>
      <c r="K8" s="2" t="s">
        <v>62</v>
      </c>
      <c r="L8" s="2" t="s">
        <v>63</v>
      </c>
      <c r="M8" s="2" t="s">
        <v>64</v>
      </c>
    </row>
    <row r="9" spans="1:13" ht="12.75">
      <c r="A9" s="2" t="s">
        <v>17</v>
      </c>
      <c r="B9" s="62" t="s">
        <v>256</v>
      </c>
      <c r="C9" s="64"/>
      <c r="D9" s="63"/>
      <c r="F9" s="74" t="s">
        <v>264</v>
      </c>
      <c r="G9" s="75"/>
      <c r="H9" s="2">
        <v>7</v>
      </c>
      <c r="I9" s="2" t="s">
        <v>65</v>
      </c>
      <c r="J9" s="33" t="s">
        <v>273</v>
      </c>
      <c r="K9" s="2" t="s">
        <v>66</v>
      </c>
      <c r="L9" s="2" t="s">
        <v>67</v>
      </c>
      <c r="M9" s="2" t="s">
        <v>68</v>
      </c>
    </row>
    <row r="10" spans="1:13" ht="12.75">
      <c r="A10" s="2" t="s">
        <v>34</v>
      </c>
      <c r="B10" s="78">
        <v>942110464</v>
      </c>
      <c r="C10" s="64"/>
      <c r="D10" s="63"/>
      <c r="F10" s="76" t="s">
        <v>265</v>
      </c>
      <c r="G10" s="77"/>
      <c r="H10" s="2">
        <v>8</v>
      </c>
      <c r="I10" s="2" t="s">
        <v>69</v>
      </c>
      <c r="J10" s="33" t="s">
        <v>274</v>
      </c>
      <c r="K10" s="2" t="s">
        <v>70</v>
      </c>
      <c r="L10" s="2" t="s">
        <v>71</v>
      </c>
      <c r="M10" s="2" t="s">
        <v>72</v>
      </c>
    </row>
    <row r="11" spans="1:13" ht="12.75">
      <c r="A11" s="2" t="s">
        <v>20</v>
      </c>
      <c r="B11" s="62" t="s">
        <v>261</v>
      </c>
      <c r="C11" s="64"/>
      <c r="D11" s="63"/>
      <c r="H11" s="2">
        <v>9</v>
      </c>
      <c r="I11" s="2" t="s">
        <v>73</v>
      </c>
      <c r="J11" s="33" t="s">
        <v>275</v>
      </c>
      <c r="K11" s="2" t="s">
        <v>74</v>
      </c>
      <c r="L11" s="2" t="s">
        <v>75</v>
      </c>
      <c r="M11" s="2" t="s">
        <v>76</v>
      </c>
    </row>
    <row r="12" spans="1:13" ht="12.75">
      <c r="A12" s="2" t="s">
        <v>18</v>
      </c>
      <c r="B12" s="32">
        <v>7004</v>
      </c>
      <c r="C12" s="62" t="s">
        <v>262</v>
      </c>
      <c r="D12" s="63"/>
      <c r="H12" s="2">
        <v>10</v>
      </c>
      <c r="I12" s="2" t="s">
        <v>77</v>
      </c>
      <c r="J12" s="33" t="s">
        <v>276</v>
      </c>
      <c r="K12" s="2" t="s">
        <v>78</v>
      </c>
      <c r="L12" s="2" t="s">
        <v>79</v>
      </c>
      <c r="M12" s="2" t="s">
        <v>80</v>
      </c>
    </row>
    <row r="13" spans="1:13" ht="12.75">
      <c r="A13" s="2" t="s">
        <v>19</v>
      </c>
      <c r="B13" s="62" t="s">
        <v>326</v>
      </c>
      <c r="C13" s="64"/>
      <c r="D13" s="63"/>
      <c r="H13" s="2">
        <v>11</v>
      </c>
      <c r="I13" s="2" t="s">
        <v>81</v>
      </c>
      <c r="J13" s="33" t="s">
        <v>277</v>
      </c>
      <c r="K13" s="2" t="s">
        <v>82</v>
      </c>
      <c r="L13" s="2" t="s">
        <v>83</v>
      </c>
      <c r="M13" s="2" t="s">
        <v>84</v>
      </c>
    </row>
    <row r="14" spans="8:13" ht="12.75">
      <c r="H14" s="2">
        <v>12</v>
      </c>
      <c r="I14" s="2" t="s">
        <v>85</v>
      </c>
      <c r="J14" s="33" t="s">
        <v>278</v>
      </c>
      <c r="K14" s="2" t="s">
        <v>86</v>
      </c>
      <c r="L14" s="2" t="s">
        <v>87</v>
      </c>
      <c r="M14" s="2" t="s">
        <v>88</v>
      </c>
    </row>
    <row r="15" spans="1:13" ht="12.75">
      <c r="A15" s="2" t="s">
        <v>259</v>
      </c>
      <c r="B15" s="52" t="s">
        <v>266</v>
      </c>
      <c r="C15" s="65"/>
      <c r="D15" s="60"/>
      <c r="H15" s="2">
        <v>13</v>
      </c>
      <c r="I15" s="2" t="s">
        <v>89</v>
      </c>
      <c r="J15" s="33" t="s">
        <v>279</v>
      </c>
      <c r="K15" s="2" t="s">
        <v>90</v>
      </c>
      <c r="L15" s="2" t="s">
        <v>91</v>
      </c>
      <c r="M15" s="2" t="s">
        <v>92</v>
      </c>
    </row>
    <row r="16" spans="1:13" ht="12.75">
      <c r="A16" s="2" t="s">
        <v>263</v>
      </c>
      <c r="B16" s="62" t="str">
        <f>VLOOKUP(B15,$I$2:$M$57,2,FALSE)</f>
        <v>kommer automatisk</v>
      </c>
      <c r="C16" s="64"/>
      <c r="D16" s="63"/>
      <c r="H16" s="2">
        <v>14</v>
      </c>
      <c r="I16" s="2" t="s">
        <v>93</v>
      </c>
      <c r="J16" s="33" t="s">
        <v>280</v>
      </c>
      <c r="K16" s="2" t="s">
        <v>94</v>
      </c>
      <c r="L16" s="2" t="s">
        <v>95</v>
      </c>
      <c r="M16" s="2" t="s">
        <v>96</v>
      </c>
    </row>
    <row r="17" spans="1:13" ht="12.75">
      <c r="A17" s="2" t="s">
        <v>260</v>
      </c>
      <c r="B17" s="69"/>
      <c r="C17" s="70"/>
      <c r="D17" s="71"/>
      <c r="H17" s="2">
        <v>15</v>
      </c>
      <c r="I17" s="2" t="s">
        <v>97</v>
      </c>
      <c r="J17" s="33" t="s">
        <v>281</v>
      </c>
      <c r="K17" s="2" t="s">
        <v>98</v>
      </c>
      <c r="L17" s="2" t="s">
        <v>99</v>
      </c>
      <c r="M17" s="2" t="s">
        <v>100</v>
      </c>
    </row>
    <row r="18" spans="1:13" ht="12.75">
      <c r="A18" s="2" t="s">
        <v>324</v>
      </c>
      <c r="B18" s="62" t="str">
        <f>VLOOKUP(B15,$I$2:$M$57,4,FALSE)&amp;", tlf. "&amp;VLOOKUP(B15,$I$2:$M$57,5,FALSE)</f>
        <v>kommer automatisk, tlf. kommer automatisk</v>
      </c>
      <c r="C18" s="64"/>
      <c r="D18" s="64"/>
      <c r="E18" s="64"/>
      <c r="F18" s="63"/>
      <c r="H18" s="2">
        <v>16</v>
      </c>
      <c r="I18" s="2" t="s">
        <v>101</v>
      </c>
      <c r="J18" s="33" t="s">
        <v>282</v>
      </c>
      <c r="K18" s="2" t="s">
        <v>102</v>
      </c>
      <c r="L18" s="2" t="s">
        <v>103</v>
      </c>
      <c r="M18" s="2" t="s">
        <v>104</v>
      </c>
    </row>
    <row r="19" spans="1:13" ht="12.75">
      <c r="A19" s="2" t="s">
        <v>39</v>
      </c>
      <c r="B19" s="66" t="str">
        <f>VLOOKUP(B15,$I$2:$M$57,3,FALSE)</f>
        <v>kommer automatisk</v>
      </c>
      <c r="C19" s="67"/>
      <c r="D19" s="68"/>
      <c r="H19" s="2">
        <v>17</v>
      </c>
      <c r="I19" s="2" t="s">
        <v>105</v>
      </c>
      <c r="J19" s="33" t="s">
        <v>283</v>
      </c>
      <c r="K19" s="2" t="s">
        <v>106</v>
      </c>
      <c r="L19" s="2" t="s">
        <v>107</v>
      </c>
      <c r="M19" s="2" t="s">
        <v>108</v>
      </c>
    </row>
    <row r="20" spans="6:13" ht="12.75">
      <c r="F20" s="6" t="s">
        <v>9</v>
      </c>
      <c r="G20" s="7"/>
      <c r="H20" s="2">
        <v>18</v>
      </c>
      <c r="I20" s="2" t="s">
        <v>109</v>
      </c>
      <c r="J20" s="33" t="s">
        <v>284</v>
      </c>
      <c r="K20" s="2" t="s">
        <v>110</v>
      </c>
      <c r="L20" s="2" t="s">
        <v>111</v>
      </c>
      <c r="M20" s="2" t="s">
        <v>112</v>
      </c>
    </row>
    <row r="21" spans="1:13" ht="12.75">
      <c r="A21" s="2" t="s">
        <v>29</v>
      </c>
      <c r="B21" s="52"/>
      <c r="C21" s="65"/>
      <c r="D21" s="60"/>
      <c r="F21" s="8" t="s">
        <v>10</v>
      </c>
      <c r="G21" s="13">
        <v>625</v>
      </c>
      <c r="H21" s="2">
        <v>19</v>
      </c>
      <c r="I21" s="2" t="s">
        <v>113</v>
      </c>
      <c r="J21" s="33" t="s">
        <v>285</v>
      </c>
      <c r="K21" s="2" t="s">
        <v>114</v>
      </c>
      <c r="L21" s="2" t="s">
        <v>325</v>
      </c>
      <c r="M21" s="2" t="s">
        <v>334</v>
      </c>
    </row>
    <row r="22" spans="6:13" ht="12.75">
      <c r="F22" s="8" t="s">
        <v>11</v>
      </c>
      <c r="G22" s="13">
        <f>+G21*2</f>
        <v>1250</v>
      </c>
      <c r="H22" s="5">
        <v>20</v>
      </c>
      <c r="I22" s="2" t="s">
        <v>115</v>
      </c>
      <c r="J22" s="33" t="s">
        <v>286</v>
      </c>
      <c r="K22" s="2" t="s">
        <v>116</v>
      </c>
      <c r="L22" s="2" t="s">
        <v>117</v>
      </c>
      <c r="M22" s="2" t="s">
        <v>118</v>
      </c>
    </row>
    <row r="23" spans="6:13" ht="12.75">
      <c r="F23" s="9" t="s">
        <v>13</v>
      </c>
      <c r="G23" s="14">
        <v>400</v>
      </c>
      <c r="H23" s="2">
        <v>21</v>
      </c>
      <c r="I23" s="2" t="s">
        <v>329</v>
      </c>
      <c r="J23" s="33">
        <v>62133</v>
      </c>
      <c r="K23" s="2" t="s">
        <v>119</v>
      </c>
      <c r="L23" s="2" t="s">
        <v>330</v>
      </c>
      <c r="M23" s="2" t="s">
        <v>331</v>
      </c>
    </row>
    <row r="24" spans="1:13" ht="12.75">
      <c r="A24" s="61" t="s">
        <v>23</v>
      </c>
      <c r="B24" s="61"/>
      <c r="C24" s="61"/>
      <c r="D24" s="61"/>
      <c r="H24" s="2">
        <v>22</v>
      </c>
      <c r="I24" s="2" t="s">
        <v>120</v>
      </c>
      <c r="J24" s="33" t="s">
        <v>287</v>
      </c>
      <c r="K24" s="2" t="s">
        <v>121</v>
      </c>
      <c r="L24" s="2" t="s">
        <v>122</v>
      </c>
      <c r="M24" s="2" t="s">
        <v>123</v>
      </c>
    </row>
    <row r="25" spans="1:13" ht="12.75">
      <c r="A25" s="15" t="s">
        <v>15</v>
      </c>
      <c r="B25" s="56" t="s">
        <v>1</v>
      </c>
      <c r="C25" s="56"/>
      <c r="D25" s="16" t="s">
        <v>21</v>
      </c>
      <c r="E25" s="16" t="s">
        <v>0</v>
      </c>
      <c r="F25" s="15" t="s">
        <v>6</v>
      </c>
      <c r="G25" s="17" t="s">
        <v>2</v>
      </c>
      <c r="H25" s="2">
        <v>24</v>
      </c>
      <c r="I25" s="2" t="s">
        <v>124</v>
      </c>
      <c r="J25" s="33" t="s">
        <v>288</v>
      </c>
      <c r="K25" s="2" t="s">
        <v>125</v>
      </c>
      <c r="L25" s="2" t="s">
        <v>126</v>
      </c>
      <c r="M25" s="2" t="s">
        <v>127</v>
      </c>
    </row>
    <row r="26" spans="1:13" ht="12.75">
      <c r="A26" s="36"/>
      <c r="B26" s="52"/>
      <c r="C26" s="60"/>
      <c r="D26" s="37"/>
      <c r="E26" s="37"/>
      <c r="F26" s="37"/>
      <c r="G26" s="18">
        <f aca="true" t="shared" si="0" ref="G26:G32">IF(E26=1,F26*$G$21,IF(E26=2,F26*$G$22,0))</f>
        <v>0</v>
      </c>
      <c r="H26" s="2">
        <v>25</v>
      </c>
      <c r="I26" s="2" t="s">
        <v>128</v>
      </c>
      <c r="J26" s="33" t="s">
        <v>289</v>
      </c>
      <c r="K26" s="2" t="s">
        <v>129</v>
      </c>
      <c r="L26" s="2" t="s">
        <v>130</v>
      </c>
      <c r="M26" s="2" t="s">
        <v>131</v>
      </c>
    </row>
    <row r="27" spans="1:13" ht="12.75">
      <c r="A27" s="36"/>
      <c r="B27" s="52"/>
      <c r="C27" s="53"/>
      <c r="D27" s="37"/>
      <c r="E27" s="37"/>
      <c r="F27" s="37"/>
      <c r="G27" s="18">
        <f t="shared" si="0"/>
        <v>0</v>
      </c>
      <c r="H27" s="2">
        <v>26</v>
      </c>
      <c r="I27" s="2" t="s">
        <v>132</v>
      </c>
      <c r="J27" s="33" t="s">
        <v>290</v>
      </c>
      <c r="K27" s="2" t="s">
        <v>133</v>
      </c>
      <c r="L27" s="2" t="s">
        <v>134</v>
      </c>
      <c r="M27" s="2" t="s">
        <v>135</v>
      </c>
    </row>
    <row r="28" spans="1:13" ht="12.75">
      <c r="A28" s="36"/>
      <c r="B28" s="52"/>
      <c r="C28" s="53"/>
      <c r="D28" s="37"/>
      <c r="E28" s="37"/>
      <c r="F28" s="37"/>
      <c r="G28" s="18">
        <f t="shared" si="0"/>
        <v>0</v>
      </c>
      <c r="H28" s="2">
        <v>27</v>
      </c>
      <c r="I28" s="2" t="s">
        <v>136</v>
      </c>
      <c r="J28" s="33" t="s">
        <v>291</v>
      </c>
      <c r="K28" s="2" t="s">
        <v>137</v>
      </c>
      <c r="L28" s="2" t="s">
        <v>138</v>
      </c>
      <c r="M28" s="2" t="s">
        <v>139</v>
      </c>
    </row>
    <row r="29" spans="1:13" ht="12.75">
      <c r="A29" s="36"/>
      <c r="B29" s="52"/>
      <c r="C29" s="53"/>
      <c r="D29" s="37"/>
      <c r="E29" s="37"/>
      <c r="F29" s="37"/>
      <c r="G29" s="18">
        <f t="shared" si="0"/>
        <v>0</v>
      </c>
      <c r="H29" s="2">
        <v>28</v>
      </c>
      <c r="I29" s="2" t="s">
        <v>140</v>
      </c>
      <c r="J29" s="33" t="s">
        <v>292</v>
      </c>
      <c r="K29" s="2" t="s">
        <v>141</v>
      </c>
      <c r="L29" s="2" t="s">
        <v>335</v>
      </c>
      <c r="M29" s="2" t="s">
        <v>142</v>
      </c>
    </row>
    <row r="30" spans="1:13" ht="12.75">
      <c r="A30" s="36"/>
      <c r="B30" s="52"/>
      <c r="C30" s="53"/>
      <c r="D30" s="37"/>
      <c r="E30" s="37"/>
      <c r="F30" s="37"/>
      <c r="G30" s="18">
        <f t="shared" si="0"/>
        <v>0</v>
      </c>
      <c r="H30" s="2">
        <v>29</v>
      </c>
      <c r="I30" s="2" t="s">
        <v>143</v>
      </c>
      <c r="J30" s="33" t="s">
        <v>293</v>
      </c>
      <c r="K30" s="2" t="s">
        <v>144</v>
      </c>
      <c r="L30" s="2" t="s">
        <v>145</v>
      </c>
      <c r="M30" s="2" t="s">
        <v>146</v>
      </c>
    </row>
    <row r="31" spans="1:13" ht="12.75">
      <c r="A31" s="36"/>
      <c r="B31" s="52"/>
      <c r="C31" s="53"/>
      <c r="D31" s="37"/>
      <c r="E31" s="37"/>
      <c r="F31" s="37"/>
      <c r="G31" s="18">
        <f t="shared" si="0"/>
        <v>0</v>
      </c>
      <c r="H31" s="2">
        <v>30</v>
      </c>
      <c r="I31" s="2" t="s">
        <v>147</v>
      </c>
      <c r="J31" s="33" t="s">
        <v>294</v>
      </c>
      <c r="K31" s="2" t="s">
        <v>148</v>
      </c>
      <c r="L31" s="2" t="s">
        <v>149</v>
      </c>
      <c r="M31" s="2" t="s">
        <v>150</v>
      </c>
    </row>
    <row r="32" spans="1:13" ht="12.75">
      <c r="A32" s="36"/>
      <c r="B32" s="52"/>
      <c r="C32" s="53"/>
      <c r="D32" s="37"/>
      <c r="E32" s="37"/>
      <c r="F32" s="37"/>
      <c r="G32" s="18">
        <f t="shared" si="0"/>
        <v>0</v>
      </c>
      <c r="H32" s="2">
        <v>31</v>
      </c>
      <c r="I32" s="2" t="s">
        <v>151</v>
      </c>
      <c r="J32" s="33" t="s">
        <v>295</v>
      </c>
      <c r="K32" s="2" t="s">
        <v>152</v>
      </c>
      <c r="L32" s="2" t="s">
        <v>153</v>
      </c>
      <c r="M32" s="2" t="s">
        <v>154</v>
      </c>
    </row>
    <row r="33" spans="6:13" ht="12.75">
      <c r="F33" s="20" t="s">
        <v>27</v>
      </c>
      <c r="G33" s="19">
        <f>ROUND(SUM(G26:G32),0)</f>
        <v>0</v>
      </c>
      <c r="H33" s="2">
        <v>32</v>
      </c>
      <c r="I33" s="2" t="s">
        <v>155</v>
      </c>
      <c r="J33" s="33" t="s">
        <v>296</v>
      </c>
      <c r="K33" s="2" t="s">
        <v>156</v>
      </c>
      <c r="L33" s="2" t="s">
        <v>157</v>
      </c>
      <c r="M33" s="2" t="s">
        <v>158</v>
      </c>
    </row>
    <row r="34" spans="1:13" ht="12.75">
      <c r="A34" s="61" t="s">
        <v>327</v>
      </c>
      <c r="B34" s="61"/>
      <c r="C34" s="61"/>
      <c r="D34" s="61"/>
      <c r="E34" s="61"/>
      <c r="F34" s="61"/>
      <c r="G34" s="61"/>
      <c r="H34" s="2">
        <v>33</v>
      </c>
      <c r="I34" s="2" t="s">
        <v>159</v>
      </c>
      <c r="J34" s="33" t="s">
        <v>297</v>
      </c>
      <c r="K34" s="2" t="s">
        <v>160</v>
      </c>
      <c r="L34" s="2" t="s">
        <v>161</v>
      </c>
      <c r="M34" s="2" t="s">
        <v>162</v>
      </c>
    </row>
    <row r="35" spans="1:13" ht="12.75">
      <c r="A35" s="15" t="s">
        <v>15</v>
      </c>
      <c r="B35" s="56" t="s">
        <v>1</v>
      </c>
      <c r="C35" s="56"/>
      <c r="D35" s="16" t="s">
        <v>21</v>
      </c>
      <c r="E35" s="57" t="s">
        <v>328</v>
      </c>
      <c r="F35" s="57"/>
      <c r="G35" s="17" t="s">
        <v>2</v>
      </c>
      <c r="H35" s="2">
        <v>34</v>
      </c>
      <c r="I35" s="2" t="s">
        <v>163</v>
      </c>
      <c r="J35" s="33" t="s">
        <v>298</v>
      </c>
      <c r="K35" s="2" t="s">
        <v>164</v>
      </c>
      <c r="L35" s="2" t="s">
        <v>165</v>
      </c>
      <c r="M35" s="2" t="s">
        <v>166</v>
      </c>
    </row>
    <row r="36" spans="1:13" ht="12.75">
      <c r="A36" s="36"/>
      <c r="B36" s="52"/>
      <c r="C36" s="53"/>
      <c r="D36" s="37"/>
      <c r="E36" s="54"/>
      <c r="F36" s="55"/>
      <c r="G36" s="21">
        <f>+E36*125</f>
        <v>0</v>
      </c>
      <c r="H36" s="2">
        <v>35</v>
      </c>
      <c r="I36" s="2" t="s">
        <v>167</v>
      </c>
      <c r="J36" s="33" t="s">
        <v>299</v>
      </c>
      <c r="K36" s="2" t="s">
        <v>168</v>
      </c>
      <c r="L36" s="2" t="s">
        <v>169</v>
      </c>
      <c r="M36" s="2" t="s">
        <v>170</v>
      </c>
    </row>
    <row r="37" spans="1:13" ht="12.75">
      <c r="A37" s="36"/>
      <c r="B37" s="52"/>
      <c r="C37" s="53"/>
      <c r="D37" s="37"/>
      <c r="E37" s="54"/>
      <c r="F37" s="55"/>
      <c r="G37" s="21">
        <f>+E37*125</f>
        <v>0</v>
      </c>
      <c r="H37" s="2">
        <v>36</v>
      </c>
      <c r="I37" s="2" t="s">
        <v>171</v>
      </c>
      <c r="J37" s="33" t="s">
        <v>300</v>
      </c>
      <c r="K37" s="2" t="s">
        <v>172</v>
      </c>
      <c r="L37" s="2" t="s">
        <v>173</v>
      </c>
      <c r="M37" s="2" t="s">
        <v>174</v>
      </c>
    </row>
    <row r="38" spans="1:13" ht="12.75">
      <c r="A38" s="36"/>
      <c r="B38" s="52"/>
      <c r="C38" s="53"/>
      <c r="D38" s="37"/>
      <c r="E38" s="54"/>
      <c r="F38" s="55"/>
      <c r="G38" s="21">
        <f>+E38*125</f>
        <v>0</v>
      </c>
      <c r="H38" s="2">
        <v>37</v>
      </c>
      <c r="I38" s="2" t="s">
        <v>175</v>
      </c>
      <c r="J38" s="33" t="s">
        <v>301</v>
      </c>
      <c r="K38" s="2" t="s">
        <v>176</v>
      </c>
      <c r="L38" s="2" t="s">
        <v>177</v>
      </c>
      <c r="M38" s="2" t="s">
        <v>178</v>
      </c>
    </row>
    <row r="39" spans="6:13" ht="12.75">
      <c r="F39" s="20" t="s">
        <v>27</v>
      </c>
      <c r="G39" s="19">
        <f>ROUND(SUM(G36:G38),0)</f>
        <v>0</v>
      </c>
      <c r="H39" s="2">
        <v>38</v>
      </c>
      <c r="I39" s="2" t="s">
        <v>179</v>
      </c>
      <c r="J39" s="33" t="s">
        <v>302</v>
      </c>
      <c r="K39" s="2" t="s">
        <v>180</v>
      </c>
      <c r="L39" s="2" t="s">
        <v>181</v>
      </c>
      <c r="M39" s="2" t="s">
        <v>182</v>
      </c>
    </row>
    <row r="40" spans="1:13" ht="12.75">
      <c r="A40" s="61" t="s">
        <v>22</v>
      </c>
      <c r="B40" s="61"/>
      <c r="H40" s="2">
        <v>39</v>
      </c>
      <c r="I40" s="2" t="s">
        <v>183</v>
      </c>
      <c r="J40" s="33" t="s">
        <v>303</v>
      </c>
      <c r="K40" s="2" t="s">
        <v>184</v>
      </c>
      <c r="L40" s="2" t="s">
        <v>185</v>
      </c>
      <c r="M40" s="2" t="s">
        <v>186</v>
      </c>
    </row>
    <row r="41" spans="1:13" ht="12.75">
      <c r="A41" s="15" t="s">
        <v>15</v>
      </c>
      <c r="B41" s="56" t="s">
        <v>1</v>
      </c>
      <c r="C41" s="56"/>
      <c r="D41" s="59" t="s">
        <v>4</v>
      </c>
      <c r="E41" s="59"/>
      <c r="F41" s="17" t="s">
        <v>12</v>
      </c>
      <c r="G41" s="17" t="s">
        <v>2</v>
      </c>
      <c r="H41" s="2">
        <v>40</v>
      </c>
      <c r="I41" s="2" t="s">
        <v>187</v>
      </c>
      <c r="J41" s="33" t="s">
        <v>304</v>
      </c>
      <c r="K41" s="2" t="s">
        <v>188</v>
      </c>
      <c r="L41" s="2" t="s">
        <v>189</v>
      </c>
      <c r="M41" s="2" t="s">
        <v>190</v>
      </c>
    </row>
    <row r="42" spans="1:13" ht="12.75">
      <c r="A42" s="36"/>
      <c r="B42" s="52"/>
      <c r="C42" s="53"/>
      <c r="D42" s="54"/>
      <c r="E42" s="55"/>
      <c r="F42" s="38"/>
      <c r="G42" s="21">
        <f>F42*D42</f>
        <v>0</v>
      </c>
      <c r="H42" s="2">
        <v>41</v>
      </c>
      <c r="I42" s="2" t="s">
        <v>191</v>
      </c>
      <c r="J42" s="33" t="s">
        <v>305</v>
      </c>
      <c r="K42" s="2" t="s">
        <v>192</v>
      </c>
      <c r="L42" s="2" t="s">
        <v>193</v>
      </c>
      <c r="M42" s="2" t="s">
        <v>194</v>
      </c>
    </row>
    <row r="43" spans="1:13" ht="12.75">
      <c r="A43" s="36"/>
      <c r="B43" s="52"/>
      <c r="C43" s="53"/>
      <c r="D43" s="54"/>
      <c r="E43" s="55"/>
      <c r="F43" s="38"/>
      <c r="G43" s="21">
        <f aca="true" t="shared" si="1" ref="G43:G48">F43*D43</f>
        <v>0</v>
      </c>
      <c r="H43" s="2">
        <v>42</v>
      </c>
      <c r="I43" s="2" t="s">
        <v>195</v>
      </c>
      <c r="J43" s="33" t="s">
        <v>306</v>
      </c>
      <c r="K43" s="2" t="s">
        <v>196</v>
      </c>
      <c r="L43" s="2" t="s">
        <v>197</v>
      </c>
      <c r="M43" s="2" t="s">
        <v>198</v>
      </c>
    </row>
    <row r="44" spans="1:13" ht="12.75">
      <c r="A44" s="36"/>
      <c r="B44" s="52"/>
      <c r="C44" s="53"/>
      <c r="D44" s="54"/>
      <c r="E44" s="55"/>
      <c r="F44" s="38"/>
      <c r="G44" s="21">
        <f t="shared" si="1"/>
        <v>0</v>
      </c>
      <c r="H44" s="2">
        <v>43</v>
      </c>
      <c r="I44" s="2" t="s">
        <v>199</v>
      </c>
      <c r="J44" s="33" t="s">
        <v>307</v>
      </c>
      <c r="K44" s="2" t="s">
        <v>200</v>
      </c>
      <c r="L44" s="2" t="s">
        <v>201</v>
      </c>
      <c r="M44" s="2" t="s">
        <v>202</v>
      </c>
    </row>
    <row r="45" spans="1:13" ht="12.75">
      <c r="A45" s="36"/>
      <c r="B45" s="52"/>
      <c r="C45" s="53"/>
      <c r="D45" s="54"/>
      <c r="E45" s="55"/>
      <c r="F45" s="38"/>
      <c r="G45" s="21">
        <f t="shared" si="1"/>
        <v>0</v>
      </c>
      <c r="H45" s="2">
        <v>44</v>
      </c>
      <c r="I45" s="2" t="s">
        <v>203</v>
      </c>
      <c r="J45" s="33" t="s">
        <v>308</v>
      </c>
      <c r="K45" s="2" t="s">
        <v>204</v>
      </c>
      <c r="L45" s="2" t="s">
        <v>205</v>
      </c>
      <c r="M45" s="2" t="s">
        <v>206</v>
      </c>
    </row>
    <row r="46" spans="1:13" ht="12.75">
      <c r="A46" s="36"/>
      <c r="B46" s="52"/>
      <c r="C46" s="53"/>
      <c r="D46" s="54"/>
      <c r="E46" s="55"/>
      <c r="F46" s="38"/>
      <c r="G46" s="21">
        <f t="shared" si="1"/>
        <v>0</v>
      </c>
      <c r="H46" s="2">
        <v>45</v>
      </c>
      <c r="I46" s="2" t="s">
        <v>207</v>
      </c>
      <c r="J46" s="33" t="s">
        <v>309</v>
      </c>
      <c r="K46" s="2" t="s">
        <v>208</v>
      </c>
      <c r="L46" s="2" t="s">
        <v>209</v>
      </c>
      <c r="M46" s="2" t="s">
        <v>210</v>
      </c>
    </row>
    <row r="47" spans="1:13" ht="12.75">
      <c r="A47" s="36"/>
      <c r="B47" s="52"/>
      <c r="C47" s="53"/>
      <c r="D47" s="54"/>
      <c r="E47" s="55"/>
      <c r="F47" s="38"/>
      <c r="G47" s="21">
        <f t="shared" si="1"/>
        <v>0</v>
      </c>
      <c r="H47" s="2">
        <v>46</v>
      </c>
      <c r="I47" s="2" t="s">
        <v>211</v>
      </c>
      <c r="J47" s="33" t="s">
        <v>310</v>
      </c>
      <c r="K47" s="2" t="s">
        <v>212</v>
      </c>
      <c r="L47" s="2" t="s">
        <v>213</v>
      </c>
      <c r="M47" s="2" t="s">
        <v>214</v>
      </c>
    </row>
    <row r="48" spans="1:13" ht="12.75">
      <c r="A48" s="36"/>
      <c r="B48" s="52"/>
      <c r="C48" s="53"/>
      <c r="D48" s="54"/>
      <c r="E48" s="55"/>
      <c r="F48" s="38"/>
      <c r="G48" s="21">
        <f t="shared" si="1"/>
        <v>0</v>
      </c>
      <c r="H48" s="2">
        <v>47</v>
      </c>
      <c r="I48" s="2" t="s">
        <v>215</v>
      </c>
      <c r="J48" s="33" t="s">
        <v>311</v>
      </c>
      <c r="K48" s="2" t="s">
        <v>216</v>
      </c>
      <c r="L48" s="2" t="s">
        <v>217</v>
      </c>
      <c r="M48" s="2" t="s">
        <v>218</v>
      </c>
    </row>
    <row r="49" spans="6:13" ht="12.75">
      <c r="F49" s="20" t="s">
        <v>27</v>
      </c>
      <c r="G49" s="19">
        <f>ROUND(SUM(G42:G48),0)</f>
        <v>0</v>
      </c>
      <c r="H49" s="2">
        <v>48</v>
      </c>
      <c r="I49" s="2" t="s">
        <v>219</v>
      </c>
      <c r="J49" s="33" t="s">
        <v>312</v>
      </c>
      <c r="K49" s="2" t="s">
        <v>220</v>
      </c>
      <c r="L49" s="2" t="s">
        <v>221</v>
      </c>
      <c r="M49" s="2" t="s">
        <v>222</v>
      </c>
    </row>
    <row r="50" spans="1:13" ht="12.75">
      <c r="A50" s="1" t="s">
        <v>5</v>
      </c>
      <c r="B50" s="1"/>
      <c r="H50" s="2">
        <v>49</v>
      </c>
      <c r="I50" s="2" t="s">
        <v>223</v>
      </c>
      <c r="J50" s="33" t="s">
        <v>313</v>
      </c>
      <c r="K50" s="2" t="s">
        <v>224</v>
      </c>
      <c r="L50" s="2" t="s">
        <v>225</v>
      </c>
      <c r="M50" s="2" t="s">
        <v>226</v>
      </c>
    </row>
    <row r="51" spans="1:13" ht="12.75">
      <c r="A51" s="15" t="s">
        <v>24</v>
      </c>
      <c r="B51" s="16" t="s">
        <v>6</v>
      </c>
      <c r="C51" s="23"/>
      <c r="D51" s="23"/>
      <c r="E51" s="23"/>
      <c r="F51" s="23"/>
      <c r="G51" s="17" t="s">
        <v>2</v>
      </c>
      <c r="H51" s="2">
        <v>50</v>
      </c>
      <c r="I51" s="2" t="s">
        <v>227</v>
      </c>
      <c r="J51" s="33" t="s">
        <v>314</v>
      </c>
      <c r="K51" s="2" t="s">
        <v>228</v>
      </c>
      <c r="L51" s="2" t="s">
        <v>229</v>
      </c>
      <c r="M51" s="2" t="s">
        <v>230</v>
      </c>
    </row>
    <row r="52" spans="1:13" ht="12.75">
      <c r="A52" s="35" t="str">
        <f>VLOOKUP(B15,$I$2:$M$57,4,FALSE)</f>
        <v>kommer automatisk</v>
      </c>
      <c r="B52" s="37"/>
      <c r="C52" s="23"/>
      <c r="D52" s="23"/>
      <c r="E52" s="23"/>
      <c r="F52" s="23"/>
      <c r="G52" s="21">
        <f>B52*$G$23</f>
        <v>0</v>
      </c>
      <c r="H52" s="2">
        <v>51</v>
      </c>
      <c r="I52" s="2" t="s">
        <v>231</v>
      </c>
      <c r="J52" s="33" t="s">
        <v>315</v>
      </c>
      <c r="K52" s="2" t="s">
        <v>232</v>
      </c>
      <c r="L52" s="2" t="s">
        <v>332</v>
      </c>
      <c r="M52" s="2" t="s">
        <v>333</v>
      </c>
    </row>
    <row r="53" spans="6:13" ht="12.75">
      <c r="F53" s="20" t="s">
        <v>27</v>
      </c>
      <c r="G53" s="22">
        <f>ROUND(SUM(G52:G52),0)</f>
        <v>0</v>
      </c>
      <c r="H53" s="2">
        <v>52</v>
      </c>
      <c r="I53" s="2" t="s">
        <v>233</v>
      </c>
      <c r="J53" s="33" t="s">
        <v>316</v>
      </c>
      <c r="K53" s="2" t="s">
        <v>234</v>
      </c>
      <c r="L53" s="2" t="s">
        <v>235</v>
      </c>
      <c r="M53" s="2" t="s">
        <v>236</v>
      </c>
    </row>
    <row r="54" spans="6:13" ht="12.75">
      <c r="F54" s="12"/>
      <c r="G54" s="11"/>
      <c r="H54" s="2">
        <v>53</v>
      </c>
      <c r="I54" s="2" t="s">
        <v>237</v>
      </c>
      <c r="J54" s="33" t="s">
        <v>317</v>
      </c>
      <c r="K54" s="2" t="s">
        <v>238</v>
      </c>
      <c r="L54" s="2" t="s">
        <v>239</v>
      </c>
      <c r="M54" s="2" t="s">
        <v>240</v>
      </c>
    </row>
    <row r="55" spans="1:13" ht="12.75">
      <c r="A55" s="41" t="s">
        <v>28</v>
      </c>
      <c r="B55" s="42" t="s">
        <v>25</v>
      </c>
      <c r="C55" s="43" t="s">
        <v>26</v>
      </c>
      <c r="D55" s="43"/>
      <c r="E55" s="44" t="s">
        <v>2</v>
      </c>
      <c r="H55" s="2">
        <v>54</v>
      </c>
      <c r="I55" s="2" t="s">
        <v>241</v>
      </c>
      <c r="J55" s="33" t="s">
        <v>318</v>
      </c>
      <c r="K55" s="2" t="s">
        <v>242</v>
      </c>
      <c r="L55" s="2" t="s">
        <v>243</v>
      </c>
      <c r="M55" s="2" t="s">
        <v>244</v>
      </c>
    </row>
    <row r="56" spans="1:13" ht="12.75">
      <c r="A56" s="45" t="s">
        <v>3</v>
      </c>
      <c r="B56" s="46">
        <f>+G33+G49+G53+G39</f>
        <v>0</v>
      </c>
      <c r="C56" s="34">
        <v>0.12</v>
      </c>
      <c r="D56" s="35"/>
      <c r="E56" s="47">
        <f>ROUND(+B56*C56,0)</f>
        <v>0</v>
      </c>
      <c r="H56" s="2">
        <v>55</v>
      </c>
      <c r="I56" s="2" t="s">
        <v>245</v>
      </c>
      <c r="J56" s="33" t="s">
        <v>319</v>
      </c>
      <c r="K56" s="2" t="s">
        <v>246</v>
      </c>
      <c r="L56" s="2" t="s">
        <v>247</v>
      </c>
      <c r="M56" s="2" t="s">
        <v>248</v>
      </c>
    </row>
    <row r="57" spans="1:13" ht="12.75">
      <c r="A57" s="45" t="s">
        <v>35</v>
      </c>
      <c r="B57" s="46">
        <f>+G33+G49+G39</f>
        <v>0</v>
      </c>
      <c r="C57" s="34">
        <v>0.13</v>
      </c>
      <c r="D57" s="35"/>
      <c r="E57" s="47">
        <f>ROUND(+B57*C57,0)</f>
        <v>0</v>
      </c>
      <c r="H57" s="2">
        <v>56</v>
      </c>
      <c r="I57" s="2" t="s">
        <v>249</v>
      </c>
      <c r="J57" s="33" t="s">
        <v>320</v>
      </c>
      <c r="K57" s="2" t="s">
        <v>250</v>
      </c>
      <c r="L57" s="2" t="s">
        <v>251</v>
      </c>
      <c r="M57" s="2" t="s">
        <v>252</v>
      </c>
    </row>
    <row r="58" spans="1:13" ht="12.75">
      <c r="A58" s="48" t="s">
        <v>7</v>
      </c>
      <c r="B58" s="49">
        <f>+G33+G49+G53+E56+E57+G39</f>
        <v>0</v>
      </c>
      <c r="C58" s="50">
        <v>0.141</v>
      </c>
      <c r="D58" s="24"/>
      <c r="E58" s="51">
        <f>ROUND(+B58*C58,0)</f>
        <v>0</v>
      </c>
      <c r="G58" s="4"/>
      <c r="H58" s="2">
        <v>57</v>
      </c>
      <c r="I58" s="2" t="s">
        <v>253</v>
      </c>
      <c r="J58" s="31" t="s">
        <v>321</v>
      </c>
      <c r="K58" s="2" t="s">
        <v>250</v>
      </c>
      <c r="L58" s="2" t="s">
        <v>254</v>
      </c>
      <c r="M58" s="2" t="s">
        <v>255</v>
      </c>
    </row>
    <row r="60" spans="1:7" ht="13.5" thickBot="1">
      <c r="A60" s="27" t="s">
        <v>14</v>
      </c>
      <c r="B60" s="27"/>
      <c r="C60" s="28"/>
      <c r="D60" s="28"/>
      <c r="E60" s="28"/>
      <c r="F60" s="28"/>
      <c r="G60" s="29">
        <f>+G33+G49+G53+E56+E57+E58+G39</f>
        <v>0</v>
      </c>
    </row>
    <row r="62" spans="1:6" ht="12.75">
      <c r="A62" s="39" t="s">
        <v>30</v>
      </c>
      <c r="C62" s="39" t="s">
        <v>8</v>
      </c>
      <c r="D62" s="39"/>
      <c r="E62" s="39"/>
      <c r="F62" s="39"/>
    </row>
    <row r="63" spans="1:6" ht="12.75">
      <c r="A63" s="39"/>
      <c r="C63" s="39"/>
      <c r="D63" s="39"/>
      <c r="E63" s="39"/>
      <c r="F63" s="39"/>
    </row>
    <row r="64" spans="1:6" ht="12.75">
      <c r="A64" s="40"/>
      <c r="C64" s="58"/>
      <c r="D64" s="58"/>
      <c r="E64" s="58"/>
      <c r="F64" s="58"/>
    </row>
    <row r="66" spans="4:6" ht="12.75" customHeight="1">
      <c r="D66" s="10"/>
      <c r="E66" s="10" t="s">
        <v>32</v>
      </c>
      <c r="F66" s="25" t="s">
        <v>31</v>
      </c>
    </row>
    <row r="67" ht="12.75">
      <c r="D67" s="25"/>
    </row>
  </sheetData>
  <sheetProtection sheet="1" selectLockedCells="1"/>
  <mergeCells count="50">
    <mergeCell ref="F8:G8"/>
    <mergeCell ref="F9:G9"/>
    <mergeCell ref="F10:G10"/>
    <mergeCell ref="B18:F18"/>
    <mergeCell ref="B15:D15"/>
    <mergeCell ref="B9:D9"/>
    <mergeCell ref="B10:D10"/>
    <mergeCell ref="B11:D11"/>
    <mergeCell ref="A24:D24"/>
    <mergeCell ref="B25:C25"/>
    <mergeCell ref="C12:D12"/>
    <mergeCell ref="B13:D13"/>
    <mergeCell ref="B21:D21"/>
    <mergeCell ref="B19:D19"/>
    <mergeCell ref="B17:D17"/>
    <mergeCell ref="B16:D16"/>
    <mergeCell ref="B41:C41"/>
    <mergeCell ref="B32:C32"/>
    <mergeCell ref="B26:C26"/>
    <mergeCell ref="B27:C27"/>
    <mergeCell ref="B28:C28"/>
    <mergeCell ref="B29:C29"/>
    <mergeCell ref="B30:C30"/>
    <mergeCell ref="B31:C31"/>
    <mergeCell ref="A40:B40"/>
    <mergeCell ref="A34:G34"/>
    <mergeCell ref="B42:C42"/>
    <mergeCell ref="B43:C43"/>
    <mergeCell ref="B44:C44"/>
    <mergeCell ref="B45:C45"/>
    <mergeCell ref="B46:C46"/>
    <mergeCell ref="B47:C47"/>
    <mergeCell ref="C64:F64"/>
    <mergeCell ref="B48:C48"/>
    <mergeCell ref="D41:E41"/>
    <mergeCell ref="D42:E42"/>
    <mergeCell ref="D43:E43"/>
    <mergeCell ref="D44:E44"/>
    <mergeCell ref="D45:E45"/>
    <mergeCell ref="D46:E46"/>
    <mergeCell ref="D47:E47"/>
    <mergeCell ref="D48:E48"/>
    <mergeCell ref="B38:C38"/>
    <mergeCell ref="E38:F38"/>
    <mergeCell ref="B35:C35"/>
    <mergeCell ref="E35:F35"/>
    <mergeCell ref="B36:C36"/>
    <mergeCell ref="E36:F36"/>
    <mergeCell ref="B37:C37"/>
    <mergeCell ref="E37:F37"/>
  </mergeCells>
  <dataValidations count="1">
    <dataValidation type="list" allowBlank="1" showInputMessage="1" showErrorMessage="1" sqref="B15:D15">
      <formula1>$I$2:$I$57</formula1>
    </dataValidation>
  </dataValidations>
  <hyperlinks>
    <hyperlink ref="F66" r:id="rId1" display="regnskap@dmmh.no"/>
  </hyperlinks>
  <printOptions/>
  <pageMargins left="0.787401575" right="0.787401575" top="0.984251969" bottom="0.984251969" header="0.5" footer="0.5"/>
  <pageSetup fitToHeight="1" fitToWidth="1" horizontalDpi="600" verticalDpi="600" orientation="portrait" paperSize="9" scale="84" r:id="rId3"/>
  <headerFooter alignWithMargins="0">
    <oddHeader>&amp;C
</oddHeader>
    <oddFooter>&amp;CDersom kravet ikke er mottatt innen 6 måneder etter avsluttet praksis forbeholder DMMH seg retten til å avvise kravet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Trondheim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</dc:creator>
  <cp:keywords/>
  <dc:description/>
  <cp:lastModifiedBy>Monica Larsen Donovan</cp:lastModifiedBy>
  <cp:lastPrinted>2017-03-22T10:35:14Z</cp:lastPrinted>
  <dcterms:created xsi:type="dcterms:W3CDTF">2008-04-22T12:42:10Z</dcterms:created>
  <dcterms:modified xsi:type="dcterms:W3CDTF">2017-03-23T09:35:38Z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